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10" i="1" l="1"/>
  <c r="L8" i="1"/>
  <c r="L7" i="1"/>
  <c r="L34" i="1" l="1"/>
  <c r="M34" i="1" s="1"/>
  <c r="L32" i="1"/>
  <c r="M32" i="1" s="1"/>
  <c r="L30" i="1"/>
  <c r="M30" i="1" s="1"/>
  <c r="L28" i="1"/>
  <c r="M28" i="1" s="1"/>
  <c r="L27" i="1"/>
  <c r="M27" i="1" s="1"/>
  <c r="L24" i="1"/>
  <c r="M24" i="1" s="1"/>
  <c r="L17" i="1"/>
  <c r="M17" i="1" s="1"/>
  <c r="L9" i="1"/>
  <c r="M9" i="1" l="1"/>
  <c r="D12" i="1" l="1"/>
  <c r="L12" i="1" s="1"/>
  <c r="M12" i="1" s="1"/>
  <c r="L18" i="1" l="1"/>
  <c r="M18" i="1" s="1"/>
  <c r="L36" i="1" l="1"/>
  <c r="M36" i="1" s="1"/>
  <c r="L35" i="1"/>
  <c r="M35" i="1" s="1"/>
  <c r="L31" i="1"/>
  <c r="M31" i="1" s="1"/>
  <c r="L29" i="1"/>
  <c r="M29" i="1" s="1"/>
  <c r="L26" i="1"/>
  <c r="M26" i="1" s="1"/>
  <c r="L25" i="1"/>
  <c r="M25" i="1" s="1"/>
  <c r="L23" i="1"/>
  <c r="M23" i="1" s="1"/>
  <c r="L21" i="1"/>
  <c r="M21" i="1" s="1"/>
  <c r="L20" i="1"/>
  <c r="M20" i="1" s="1"/>
  <c r="L15" i="1"/>
  <c r="M15" i="1" s="1"/>
  <c r="L14" i="1"/>
  <c r="M14" i="1" s="1"/>
  <c r="M8" i="1"/>
  <c r="M7" i="1"/>
  <c r="L6" i="1"/>
  <c r="M6" i="1" s="1"/>
  <c r="L5" i="1"/>
  <c r="M5" i="1" s="1"/>
  <c r="M10" i="1" l="1"/>
  <c r="L37" i="1" l="1"/>
  <c r="L38" i="1" s="1"/>
  <c r="M37" i="1"/>
  <c r="M38" i="1" s="1"/>
</calcChain>
</file>

<file path=xl/sharedStrings.xml><?xml version="1.0" encoding="utf-8"?>
<sst xmlns="http://schemas.openxmlformats.org/spreadsheetml/2006/main" count="99" uniqueCount="69">
  <si>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</si>
  <si>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</si>
  <si>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</si>
  <si>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</si>
  <si>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</si>
  <si>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</si>
  <si>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</si>
  <si>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>radiátory</t>
  </si>
  <si>
    <t>Mimořádný úklid</t>
  </si>
  <si>
    <t>okna včetně rámů a parapetů ve všech  prostorách, kde je prováděn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</si>
  <si>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</si>
  <si>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</si>
  <si>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</si>
  <si>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</si>
  <si>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</si>
  <si>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</si>
  <si>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 xml:space="preserve">Vysávání </t>
  </si>
  <si>
    <t>prostor výtahu - dveřní žlábky</t>
  </si>
  <si>
    <t>Česká 617</t>
  </si>
  <si>
    <t>PVC</t>
  </si>
  <si>
    <t>garáž</t>
  </si>
  <si>
    <t>beton</t>
  </si>
  <si>
    <t>Denně v pracovní dny</t>
  </si>
  <si>
    <t>Cenová kalkulace úklidových služeb a hygienických prostředků Česká 617</t>
  </si>
  <si>
    <t>PVC protiskluzné</t>
  </si>
  <si>
    <t>dlažba</t>
  </si>
  <si>
    <t>Strojové (hloubkové) čištění podlah</t>
  </si>
  <si>
    <t>výtahová kabina běžné mytí stěn, podhledu a kabinových dveří</t>
  </si>
  <si>
    <t>PVC, dlažba</t>
  </si>
  <si>
    <t>zrcadla ve výtazích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</si>
  <si>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</si>
  <si>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</si>
  <si>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ometání větracích mřížek v garážích</t>
  </si>
  <si>
    <t>kov, dřevo, 502m</t>
  </si>
  <si>
    <t>otírání prachu z poštovních schránek</t>
  </si>
  <si>
    <r>
      <t>čistící zóna, 10m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</si>
  <si>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týdně</t>
  </si>
  <si>
    <t>2x týdně</t>
  </si>
  <si>
    <t>1X měsíc</t>
  </si>
  <si>
    <t>Cena bez DPH     1 rok</t>
  </si>
  <si>
    <t>chodba u výtahu 1.PP</t>
  </si>
  <si>
    <t>zádveří 1.NP</t>
  </si>
  <si>
    <r>
      <t>čistící z</t>
    </r>
    <r>
      <rPr>
        <sz val="11"/>
        <color theme="1"/>
        <rFont val="Calibri"/>
        <family val="2"/>
        <charset val="238"/>
      </rPr>
      <t>óna, PVC</t>
    </r>
  </si>
  <si>
    <t xml:space="preserve">PVC </t>
  </si>
  <si>
    <t>chodba u schodiště 2. až 4. NP, chodby u bytů 2. až 4. NP</t>
  </si>
  <si>
    <t>schodiště 1.PP až 4.NP</t>
  </si>
  <si>
    <t>výtahy</t>
  </si>
  <si>
    <t>chodba u schodiště 1.NP, chodba u nebytových prostor</t>
  </si>
  <si>
    <t>m2</t>
  </si>
  <si>
    <t>chodby a zádveří</t>
  </si>
  <si>
    <t xml:space="preserve">vstupní prostory - rohože </t>
  </si>
  <si>
    <t>výtahová kabina dezinfekce</t>
  </si>
  <si>
    <t>Mytí, otírání a leštění skla</t>
  </si>
  <si>
    <t>vnitřní parapety oken</t>
  </si>
  <si>
    <t>venkovní prostor před objektem</t>
  </si>
  <si>
    <t xml:space="preserve">na chodbách a schodištích </t>
  </si>
  <si>
    <t>MÉSÍČNÍ NABÍDKOVÁ CENA KČ:</t>
  </si>
  <si>
    <t>CELKOVÁ ROČNÍ NABÍDKOVÁ CENA V KČ :</t>
  </si>
  <si>
    <t xml:space="preserve">madla a zábradlí včetně spodních ochranných lišt                        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</si>
  <si>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</si>
  <si>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úklid na objednávku po haváriích, poruchách, stavebních pracích apod. za 1m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</si>
  <si>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úklid sněhu  před vchodem k hranici chodníku  cena za 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</si>
  <si>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Ostatní - ometání (vysávání) pavučin</t>
  </si>
  <si>
    <t>Cena s DPH 21%</t>
  </si>
  <si>
    <t xml:space="preserve">neprosklené dveře a částěčně prosklené dveře na chodbách, včetně klik </t>
  </si>
  <si>
    <t>2x ročně</t>
  </si>
  <si>
    <t>1x ročně</t>
  </si>
  <si>
    <t>vstupní prosklené dveře a stěny včetně rámů</t>
  </si>
  <si>
    <r>
      <t>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</si>
</sst>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0.0"/>
    <numFmt numFmtId="166" formatCode="#,##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perscript"/>
      <sz val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0" fillId="0" borderId="0"/>
    <xf numFmtId="0" fontId="21" fillId="0" borderId="0"/>
    <xf numFmtId="164" fontId="24" fillId="0" borderId="0" applyFont="0" applyFill="0" applyBorder="0" applyAlignment="0" applyProtection="0"/>
  </cellStyleXfs>
  <cellXfs count="148">
    <xf numFmtId="0" fontId="0" fillId="0" borderId="0" xfId="0"/>
    <xf numFmtId="0" fontId="22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9" fillId="3" borderId="2" xfId="0" applyFont="1" applyFill="1" applyBorder="1"/>
    <xf numFmtId="0" fontId="19" fillId="3" borderId="2" xfId="0" applyFont="1" applyFill="1" applyBorder="1" applyAlignment="1">
      <alignment horizontal="center"/>
    </xf>
    <xf numFmtId="0" fontId="19" fillId="0" borderId="3" xfId="0" applyFont="1" applyBorder="1"/>
    <xf numFmtId="0" fontId="19" fillId="0" borderId="3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5" fillId="3" borderId="2" xfId="0" applyFont="1" applyFill="1" applyBorder="1" applyAlignment="1">
      <alignment horizontal="center"/>
    </xf>
    <xf numFmtId="0" fontId="25" fillId="3" borderId="2" xfId="0" applyFont="1" applyFill="1" applyBorder="1" applyAlignment="1"/>
    <xf numFmtId="0" fontId="19" fillId="0" borderId="5" xfId="0" applyFont="1" applyBorder="1" applyAlignment="1">
      <alignment horizontal="center"/>
    </xf>
    <xf numFmtId="0" fontId="30" fillId="0" borderId="8" xfId="1" applyFont="1" applyFill="1" applyBorder="1" applyAlignment="1">
      <alignment vertical="center"/>
    </xf>
    <xf numFmtId="0" fontId="24" fillId="0" borderId="4" xfId="0" applyFont="1" applyBorder="1" applyAlignment="1">
      <alignment vertical="center"/>
    </xf>
    <xf numFmtId="1" fontId="31" fillId="0" borderId="4" xfId="1" applyNumberFormat="1" applyFont="1" applyFill="1" applyBorder="1" applyAlignment="1">
      <alignment horizontal="center" vertical="center"/>
    </xf>
    <xf numFmtId="0" fontId="24" fillId="0" borderId="4" xfId="0" applyFont="1" applyBorder="1"/>
    <xf numFmtId="0" fontId="24" fillId="0" borderId="2" xfId="0" applyFont="1" applyBorder="1"/>
    <xf numFmtId="0" fontId="26" fillId="3" borderId="12" xfId="0" applyFont="1" applyFill="1" applyBorder="1" applyAlignment="1"/>
    <xf numFmtId="0" fontId="26" fillId="3" borderId="13" xfId="0" applyFont="1" applyFill="1" applyBorder="1" applyAlignment="1"/>
    <xf numFmtId="0" fontId="26" fillId="3" borderId="13" xfId="0" applyFont="1" applyFill="1" applyBorder="1" applyAlignment="1">
      <alignment horizontal="center"/>
    </xf>
    <xf numFmtId="0" fontId="26" fillId="3" borderId="14" xfId="0" applyFont="1" applyFill="1" applyBorder="1" applyAlignment="1">
      <alignment horizontal="center"/>
    </xf>
    <xf numFmtId="0" fontId="25" fillId="3" borderId="10" xfId="0" applyFont="1" applyFill="1" applyBorder="1"/>
    <xf numFmtId="0" fontId="19" fillId="0" borderId="6" xfId="0" applyFont="1" applyFill="1" applyBorder="1"/>
    <xf numFmtId="0" fontId="25" fillId="3" borderId="10" xfId="0" applyFont="1" applyFill="1" applyBorder="1" applyAlignment="1"/>
    <xf numFmtId="0" fontId="28" fillId="0" borderId="15" xfId="1" applyFont="1" applyFill="1" applyBorder="1" applyAlignment="1">
      <alignment vertical="center" wrapText="1"/>
    </xf>
    <xf numFmtId="0" fontId="28" fillId="0" borderId="6" xfId="1" applyFont="1" applyFill="1" applyBorder="1" applyAlignment="1">
      <alignment vertical="center" wrapText="1"/>
    </xf>
    <xf numFmtId="0" fontId="29" fillId="3" borderId="10" xfId="1" applyFont="1" applyFill="1" applyBorder="1" applyAlignment="1">
      <alignment vertical="center"/>
    </xf>
    <xf numFmtId="0" fontId="19" fillId="0" borderId="15" xfId="1" applyFont="1" applyFill="1" applyBorder="1" applyAlignment="1">
      <alignment vertical="center" wrapText="1"/>
    </xf>
    <xf numFmtId="0" fontId="26" fillId="0" borderId="13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3" fillId="2" borderId="4" xfId="1" applyFont="1" applyFill="1" applyBorder="1" applyAlignment="1">
      <alignment horizontal="center" vertical="center" wrapText="1"/>
    </xf>
    <xf numFmtId="0" fontId="23" fillId="2" borderId="4" xfId="1" applyNumberFormat="1" applyFont="1" applyFill="1" applyBorder="1" applyAlignment="1">
      <alignment vertical="center"/>
    </xf>
    <xf numFmtId="1" fontId="23" fillId="2" borderId="4" xfId="1" applyNumberFormat="1" applyFont="1" applyFill="1" applyBorder="1" applyAlignment="1">
      <alignment horizontal="center" vertical="center"/>
    </xf>
    <xf numFmtId="2" fontId="23" fillId="2" borderId="4" xfId="1" applyNumberFormat="1" applyFont="1" applyFill="1" applyBorder="1" applyAlignment="1">
      <alignment horizontal="center" vertical="center"/>
    </xf>
    <xf numFmtId="2" fontId="23" fillId="2" borderId="9" xfId="1" applyNumberFormat="1" applyFont="1" applyFill="1" applyBorder="1" applyAlignment="1">
      <alignment horizontal="center" vertical="center"/>
    </xf>
    <xf numFmtId="0" fontId="30" fillId="2" borderId="8" xfId="1" applyFont="1" applyFill="1" applyBorder="1" applyAlignment="1">
      <alignment vertical="center"/>
    </xf>
    <xf numFmtId="0" fontId="16" fillId="0" borderId="15" xfId="0" applyFont="1" applyBorder="1"/>
    <xf numFmtId="0" fontId="16" fillId="0" borderId="3" xfId="0" applyFont="1" applyBorder="1"/>
    <xf numFmtId="0" fontId="15" fillId="0" borderId="1" xfId="0" applyFont="1" applyBorder="1" applyAlignment="1">
      <alignment horizontal="center"/>
    </xf>
    <xf numFmtId="0" fontId="0" fillId="0" borderId="20" xfId="0" applyFont="1" applyBorder="1"/>
    <xf numFmtId="0" fontId="0" fillId="0" borderId="20" xfId="0" applyFont="1" applyBorder="1" applyAlignment="1">
      <alignment horizontal="center"/>
    </xf>
    <xf numFmtId="49" fontId="25" fillId="3" borderId="10" xfId="0" applyNumberFormat="1" applyFont="1" applyFill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4" xfId="0" applyFont="1" applyFill="1" applyBorder="1"/>
    <xf numFmtId="0" fontId="19" fillId="0" borderId="4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1" xfId="0" applyFont="1" applyBorder="1"/>
    <xf numFmtId="0" fontId="10" fillId="0" borderId="1" xfId="0" applyFont="1" applyBorder="1"/>
    <xf numFmtId="0" fontId="28" fillId="0" borderId="22" xfId="1" applyFont="1" applyFill="1" applyBorder="1" applyAlignment="1">
      <alignment horizontal="left" vertical="center" wrapText="1"/>
    </xf>
    <xf numFmtId="0" fontId="28" fillId="0" borderId="23" xfId="1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65" fontId="26" fillId="3" borderId="2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19" fillId="0" borderId="5" xfId="0" applyNumberFormat="1" applyFont="1" applyBorder="1" applyAlignment="1">
      <alignment horizontal="center"/>
    </xf>
    <xf numFmtId="2" fontId="19" fillId="0" borderId="3" xfId="0" applyNumberFormat="1" applyFont="1" applyBorder="1" applyAlignment="1">
      <alignment horizontal="center"/>
    </xf>
    <xf numFmtId="2" fontId="0" fillId="0" borderId="0" xfId="0" applyNumberFormat="1"/>
    <xf numFmtId="0" fontId="30" fillId="0" borderId="2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28" fillId="0" borderId="18" xfId="1" applyFont="1" applyFill="1" applyBorder="1" applyAlignment="1">
      <alignment horizontal="left" vertical="center" wrapText="1"/>
    </xf>
    <xf numFmtId="0" fontId="28" fillId="0" borderId="19" xfId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4" fillId="4" borderId="4" xfId="0" applyFont="1" applyFill="1" applyBorder="1" applyAlignment="1">
      <alignment vertical="center"/>
    </xf>
    <xf numFmtId="0" fontId="0" fillId="0" borderId="6" xfId="0" applyFont="1" applyBorder="1" applyAlignment="1">
      <alignment wrapText="1"/>
    </xf>
    <xf numFmtId="0" fontId="19" fillId="5" borderId="4" xfId="0" applyFont="1" applyFill="1" applyBorder="1" applyAlignment="1" applyProtection="1">
      <alignment horizontal="center"/>
      <protection locked="0"/>
    </xf>
    <xf numFmtId="0" fontId="19" fillId="5" borderId="1" xfId="0" applyFont="1" applyFill="1" applyBorder="1" applyAlignment="1" applyProtection="1">
      <alignment horizontal="center"/>
      <protection locked="0"/>
    </xf>
    <xf numFmtId="0" fontId="19" fillId="5" borderId="5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0" fontId="0" fillId="5" borderId="20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5" xfId="0" applyFont="1" applyFill="1" applyBorder="1" applyAlignment="1" applyProtection="1">
      <alignment horizontal="center"/>
      <protection locked="0"/>
    </xf>
    <xf numFmtId="1" fontId="0" fillId="3" borderId="2" xfId="0" applyNumberFormat="1" applyFont="1" applyFill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49" fontId="31" fillId="0" borderId="1" xfId="1" applyNumberFormat="1" applyFont="1" applyFill="1" applyBorder="1" applyAlignment="1">
      <alignment horizontal="center" vertical="center" wrapText="1" shrinkToFit="1"/>
    </xf>
    <xf numFmtId="4" fontId="23" fillId="5" borderId="1" xfId="1" applyNumberFormat="1" applyFont="1" applyFill="1" applyBorder="1" applyAlignment="1" applyProtection="1">
      <alignment vertical="center"/>
      <protection locked="0"/>
    </xf>
    <xf numFmtId="1" fontId="23" fillId="0" borderId="1" xfId="1" applyNumberFormat="1" applyFont="1" applyFill="1" applyBorder="1" applyAlignment="1">
      <alignment horizontal="center" vertical="center"/>
    </xf>
    <xf numFmtId="0" fontId="31" fillId="0" borderId="6" xfId="2" applyFont="1" applyBorder="1" applyAlignment="1">
      <alignment horizontal="justify" vertical="center"/>
    </xf>
    <xf numFmtId="0" fontId="0" fillId="0" borderId="1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2" fontId="4" fillId="0" borderId="26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0" fontId="3" fillId="4" borderId="8" xfId="0" applyFont="1" applyFill="1" applyBorder="1" applyAlignment="1"/>
    <xf numFmtId="0" fontId="3" fillId="4" borderId="4" xfId="0" applyFont="1" applyFill="1" applyBorder="1" applyAlignment="1"/>
    <xf numFmtId="0" fontId="3" fillId="4" borderId="15" xfId="0" applyFont="1" applyFill="1" applyBorder="1" applyAlignment="1"/>
    <xf numFmtId="0" fontId="3" fillId="4" borderId="3" xfId="0" applyFont="1" applyFill="1" applyBorder="1" applyAlignment="1"/>
    <xf numFmtId="1" fontId="0" fillId="0" borderId="20" xfId="0" applyNumberFormat="1" applyFont="1" applyBorder="1" applyAlignment="1">
      <alignment horizontal="center"/>
    </xf>
    <xf numFmtId="2" fontId="25" fillId="3" borderId="2" xfId="0" applyNumberFormat="1" applyFont="1" applyFill="1" applyBorder="1" applyAlignment="1">
      <alignment horizontal="center"/>
    </xf>
    <xf numFmtId="49" fontId="0" fillId="0" borderId="17" xfId="0" applyNumberFormat="1" applyFont="1" applyBorder="1" applyAlignment="1">
      <alignment wrapText="1"/>
    </xf>
    <xf numFmtId="2" fontId="0" fillId="0" borderId="4" xfId="0" applyNumberFormat="1" applyFont="1" applyBorder="1" applyAlignment="1">
      <alignment horizontal="center"/>
    </xf>
    <xf numFmtId="0" fontId="3" fillId="0" borderId="15" xfId="0" applyFont="1" applyFill="1" applyBorder="1"/>
    <xf numFmtId="0" fontId="3" fillId="0" borderId="7" xfId="0" applyFont="1" applyBorder="1"/>
    <xf numFmtId="0" fontId="3" fillId="0" borderId="3" xfId="0" applyFont="1" applyBorder="1"/>
    <xf numFmtId="0" fontId="14" fillId="0" borderId="3" xfId="0" applyFont="1" applyBorder="1" applyAlignment="1">
      <alignment horizontal="center"/>
    </xf>
    <xf numFmtId="0" fontId="28" fillId="0" borderId="24" xfId="1" applyFont="1" applyFill="1" applyBorder="1" applyAlignment="1">
      <alignment vertical="center" wrapText="1"/>
    </xf>
    <xf numFmtId="0" fontId="28" fillId="0" borderId="25" xfId="1" applyFont="1" applyFill="1" applyBorder="1" applyAlignment="1">
      <alignment vertical="center" wrapText="1"/>
    </xf>
    <xf numFmtId="0" fontId="30" fillId="0" borderId="10" xfId="1" applyFont="1" applyFill="1" applyBorder="1" applyAlignment="1">
      <alignment vertical="center" wrapText="1"/>
    </xf>
    <xf numFmtId="0" fontId="30" fillId="0" borderId="2" xfId="1" applyFont="1" applyFill="1" applyBorder="1" applyAlignment="1">
      <alignment vertical="center" wrapText="1"/>
    </xf>
    <xf numFmtId="1" fontId="0" fillId="3" borderId="27" xfId="0" applyNumberFormat="1" applyFont="1" applyFill="1" applyBorder="1" applyAlignment="1">
      <alignment horizontal="center"/>
    </xf>
    <xf numFmtId="3" fontId="31" fillId="0" borderId="1" xfId="1" applyNumberFormat="1" applyFont="1" applyFill="1" applyBorder="1" applyAlignment="1">
      <alignment horizontal="center" vertical="center"/>
    </xf>
    <xf numFmtId="3" fontId="31" fillId="0" borderId="2" xfId="1" applyNumberFormat="1" applyFont="1" applyFill="1" applyBorder="1" applyAlignment="1">
      <alignment horizontal="center" vertical="center"/>
    </xf>
    <xf numFmtId="0" fontId="23" fillId="2" borderId="4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166" fontId="0" fillId="0" borderId="3" xfId="0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0" fillId="3" borderId="2" xfId="0" applyNumberFormat="1" applyFont="1" applyFill="1" applyBorder="1" applyAlignment="1">
      <alignment horizontal="center"/>
    </xf>
    <xf numFmtId="166" fontId="0" fillId="0" borderId="20" xfId="0" applyNumberFormat="1" applyFont="1" applyBorder="1" applyAlignment="1">
      <alignment horizontal="center"/>
    </xf>
    <xf numFmtId="166" fontId="19" fillId="3" borderId="2" xfId="0" applyNumberFormat="1" applyFont="1" applyFill="1" applyBorder="1" applyAlignment="1">
      <alignment horizontal="center"/>
    </xf>
    <xf numFmtId="166" fontId="25" fillId="3" borderId="2" xfId="0" applyNumberFormat="1" applyFont="1" applyFill="1" applyBorder="1" applyAlignment="1">
      <alignment horizontal="center"/>
    </xf>
    <xf numFmtId="166" fontId="0" fillId="0" borderId="4" xfId="0" applyNumberFormat="1" applyFont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4" fontId="0" fillId="3" borderId="11" xfId="0" applyNumberFormat="1" applyFont="1" applyFill="1" applyBorder="1" applyAlignment="1">
      <alignment horizontal="center"/>
    </xf>
    <xf numFmtId="4" fontId="19" fillId="3" borderId="11" xfId="0" applyNumberFormat="1" applyFont="1" applyFill="1" applyBorder="1" applyAlignment="1">
      <alignment horizontal="center"/>
    </xf>
    <xf numFmtId="4" fontId="25" fillId="3" borderId="11" xfId="0" applyNumberFormat="1" applyFont="1" applyFill="1" applyBorder="1" applyAlignment="1">
      <alignment horizontal="center"/>
    </xf>
    <xf numFmtId="4" fontId="25" fillId="0" borderId="4" xfId="3" applyNumberFormat="1" applyFont="1" applyBorder="1" applyAlignment="1">
      <alignment horizontal="center"/>
    </xf>
    <xf numFmtId="4" fontId="25" fillId="0" borderId="2" xfId="3" applyNumberFormat="1" applyFont="1" applyBorder="1" applyAlignment="1">
      <alignment horizontal="center"/>
    </xf>
    <xf numFmtId="4" fontId="25" fillId="0" borderId="9" xfId="3" applyNumberFormat="1" applyFont="1" applyBorder="1" applyAlignment="1">
      <alignment horizontal="center"/>
    </xf>
    <xf numFmtId="4" fontId="25" fillId="0" borderId="11" xfId="3" applyNumberFormat="1" applyFont="1" applyBorder="1" applyAlignment="1">
      <alignment horizontal="center"/>
    </xf>
    <xf numFmtId="166" fontId="0" fillId="0" borderId="28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4" xfId="0" applyFont="1" applyBorder="1" applyAlignment="1">
      <alignment horizontal="center"/>
    </xf>
    <xf numFmtId="4" fontId="0" fillId="0" borderId="29" xfId="0" applyNumberFormat="1" applyFont="1" applyBorder="1" applyAlignment="1">
      <alignment horizontal="center"/>
    </xf>
    <xf numFmtId="4" fontId="0" fillId="0" borderId="26" xfId="0" applyNumberFormat="1" applyFont="1" applyBorder="1" applyAlignment="1">
      <alignment horizontal="center"/>
    </xf>
    <xf numFmtId="2" fontId="0" fillId="5" borderId="2" xfId="0" applyNumberFormat="1" applyFill="1" applyBorder="1" applyProtection="1">
      <protection locked="0"/>
    </xf>
    <xf numFmtId="0" fontId="26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M37" sqref="M37"/>
    </sheetView>
  </sheetViews>
  <sheetFormatPr defaultRowHeight="15" x14ac:dyDescent="0.25"/>
  <cols>
    <col min="1" max="1" width="6.28515625" customWidth="1"/>
    <col min="2" max="2" width="39.28515625" customWidth="1"/>
    <col min="3" max="3" width="18.42578125" customWidth="1"/>
    <col min="4" max="4" width="7.5703125" customWidth="1"/>
    <col min="5" max="5" width="9.140625" customWidth="1"/>
    <col min="6" max="6" width="8.42578125" customWidth="1"/>
    <col min="7" max="7" width="7" customWidth="1"/>
    <col min="8" max="9" width="6.5703125" customWidth="1"/>
    <col min="10" max="10" width="7.28515625" customWidth="1"/>
    <col min="11" max="11" width="6.42578125" bestFit="1" customWidth="1"/>
    <col min="12" max="13" width="20.42578125" customWidth="1"/>
  </cols>
  <sheetData>
    <row r="1" spans="2:16" ht="19.5" thickBot="1" x14ac:dyDescent="0.35">
      <c r="B1" s="146" t="s">
        <v>23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2:16" s="33" customFormat="1" ht="48.75" customHeight="1" thickBot="1" x14ac:dyDescent="0.3">
      <c r="B2" s="31" t="s">
        <v>0</v>
      </c>
      <c r="C2" s="30" t="s">
        <v>2</v>
      </c>
      <c r="D2" s="30" t="s">
        <v>1</v>
      </c>
      <c r="E2" s="30" t="s">
        <v>3</v>
      </c>
      <c r="F2" s="30" t="s">
        <v>22</v>
      </c>
      <c r="G2" s="30" t="s">
        <v>36</v>
      </c>
      <c r="H2" s="30" t="s">
        <v>37</v>
      </c>
      <c r="I2" s="30" t="s">
        <v>38</v>
      </c>
      <c r="J2" s="30" t="s">
        <v>65</v>
      </c>
      <c r="K2" s="30" t="s">
        <v>66</v>
      </c>
      <c r="L2" s="30" t="s">
        <v>39</v>
      </c>
      <c r="M2" s="32" t="s">
        <v>63</v>
      </c>
    </row>
    <row r="3" spans="2:16" ht="17.25" customHeight="1" thickBot="1" x14ac:dyDescent="0.3">
      <c r="B3" s="145" t="s">
        <v>18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2:16" ht="18" thickBot="1" x14ac:dyDescent="0.3">
      <c r="B4" s="19" t="s">
        <v>4</v>
      </c>
      <c r="C4" s="20"/>
      <c r="D4" s="21" t="s">
        <v>11</v>
      </c>
      <c r="E4" s="21"/>
      <c r="F4" s="21"/>
      <c r="G4" s="21"/>
      <c r="H4" s="21"/>
      <c r="I4" s="21"/>
      <c r="J4" s="21"/>
      <c r="K4" s="21"/>
      <c r="L4" s="21"/>
      <c r="M4" s="22"/>
    </row>
    <row r="5" spans="2:16" x14ac:dyDescent="0.25">
      <c r="B5" s="101" t="s">
        <v>40</v>
      </c>
      <c r="C5" s="102" t="s">
        <v>25</v>
      </c>
      <c r="D5" s="63">
        <v>47.4</v>
      </c>
      <c r="E5" s="86"/>
      <c r="F5" s="4" t="s">
        <v>12</v>
      </c>
      <c r="G5" s="4"/>
      <c r="H5" s="4"/>
      <c r="I5" s="4"/>
      <c r="J5" s="4"/>
      <c r="K5" s="4"/>
      <c r="L5" s="122">
        <f>+(D5*E5)*251</f>
        <v>0</v>
      </c>
      <c r="M5" s="129">
        <f>+L5*1.21</f>
        <v>0</v>
      </c>
    </row>
    <row r="6" spans="2:16" x14ac:dyDescent="0.25">
      <c r="B6" s="103" t="s">
        <v>41</v>
      </c>
      <c r="C6" s="104" t="s">
        <v>42</v>
      </c>
      <c r="D6" s="63">
        <v>18.2</v>
      </c>
      <c r="E6" s="86"/>
      <c r="F6" s="4" t="s">
        <v>12</v>
      </c>
      <c r="G6" s="4"/>
      <c r="H6" s="4"/>
      <c r="I6" s="4"/>
      <c r="J6" s="4"/>
      <c r="K6" s="4"/>
      <c r="L6" s="122">
        <f>+(D6*E6)*251</f>
        <v>0</v>
      </c>
      <c r="M6" s="129">
        <f t="shared" ref="M6:M12" si="0">+L6*1.21</f>
        <v>0</v>
      </c>
    </row>
    <row r="7" spans="2:16" ht="30" x14ac:dyDescent="0.25">
      <c r="B7" s="80" t="s">
        <v>47</v>
      </c>
      <c r="C7" s="3" t="s">
        <v>43</v>
      </c>
      <c r="D7" s="64">
        <v>106.8</v>
      </c>
      <c r="E7" s="87"/>
      <c r="F7" s="54" t="s">
        <v>12</v>
      </c>
      <c r="G7" s="54"/>
      <c r="H7" s="54"/>
      <c r="I7" s="54"/>
      <c r="J7" s="54"/>
      <c r="K7" s="54"/>
      <c r="L7" s="122">
        <f>+(D7*E7)*251</f>
        <v>0</v>
      </c>
      <c r="M7" s="129">
        <f t="shared" si="0"/>
        <v>0</v>
      </c>
    </row>
    <row r="8" spans="2:16" ht="30" x14ac:dyDescent="0.25">
      <c r="B8" s="80" t="s">
        <v>44</v>
      </c>
      <c r="C8" s="3" t="s">
        <v>19</v>
      </c>
      <c r="D8" s="64">
        <v>251.52</v>
      </c>
      <c r="E8" s="87"/>
      <c r="F8" s="54" t="s">
        <v>12</v>
      </c>
      <c r="G8" s="54"/>
      <c r="H8" s="54"/>
      <c r="I8" s="54"/>
      <c r="J8" s="54"/>
      <c r="K8" s="54"/>
      <c r="L8" s="122">
        <f>+(D8*E8)*251</f>
        <v>0</v>
      </c>
      <c r="M8" s="129">
        <f t="shared" si="0"/>
        <v>0</v>
      </c>
    </row>
    <row r="9" spans="2:16" x14ac:dyDescent="0.25">
      <c r="B9" s="80" t="s">
        <v>45</v>
      </c>
      <c r="C9" s="3" t="s">
        <v>19</v>
      </c>
      <c r="D9" s="64">
        <v>144.24</v>
      </c>
      <c r="E9" s="87"/>
      <c r="F9" s="54"/>
      <c r="G9" s="54"/>
      <c r="H9" s="54" t="s">
        <v>12</v>
      </c>
      <c r="I9" s="54"/>
      <c r="J9" s="54"/>
      <c r="K9" s="54"/>
      <c r="L9" s="122">
        <f>D9*E9*104</f>
        <v>0</v>
      </c>
      <c r="M9" s="129">
        <f t="shared" si="0"/>
        <v>0</v>
      </c>
      <c r="O9" s="67"/>
    </row>
    <row r="10" spans="2:16" x14ac:dyDescent="0.25">
      <c r="B10" s="2" t="s">
        <v>46</v>
      </c>
      <c r="C10" s="3" t="s">
        <v>24</v>
      </c>
      <c r="D10" s="63">
        <v>9.36</v>
      </c>
      <c r="E10" s="86"/>
      <c r="F10" s="4" t="s">
        <v>12</v>
      </c>
      <c r="G10" s="4"/>
      <c r="H10" s="4"/>
      <c r="I10" s="4"/>
      <c r="J10" s="4"/>
      <c r="K10" s="4"/>
      <c r="L10" s="123">
        <f>+(D10*E10)*251</f>
        <v>0</v>
      </c>
      <c r="M10" s="129">
        <f t="shared" si="0"/>
        <v>0</v>
      </c>
    </row>
    <row r="11" spans="2:16" ht="15.75" thickBot="1" x14ac:dyDescent="0.3">
      <c r="B11" s="47" t="s">
        <v>26</v>
      </c>
      <c r="C11" s="48"/>
      <c r="D11" s="106" t="s">
        <v>48</v>
      </c>
      <c r="E11" s="49"/>
      <c r="F11" s="49"/>
      <c r="G11" s="49"/>
      <c r="H11" s="49"/>
      <c r="I11" s="49"/>
      <c r="J11" s="88"/>
      <c r="K11" s="117"/>
      <c r="L11" s="124"/>
      <c r="M11" s="130"/>
    </row>
    <row r="12" spans="2:16" x14ac:dyDescent="0.25">
      <c r="B12" s="107" t="s">
        <v>49</v>
      </c>
      <c r="C12" s="45" t="s">
        <v>28</v>
      </c>
      <c r="D12" s="108">
        <f>D5+D6+D7+D8</f>
        <v>423.91999999999996</v>
      </c>
      <c r="E12" s="85"/>
      <c r="F12" s="46"/>
      <c r="G12" s="46"/>
      <c r="H12" s="46"/>
      <c r="I12" s="46"/>
      <c r="J12" s="105"/>
      <c r="K12" s="89" t="s">
        <v>12</v>
      </c>
      <c r="L12" s="137">
        <f>D12*E12</f>
        <v>0</v>
      </c>
      <c r="M12" s="129">
        <f t="shared" si="0"/>
        <v>0</v>
      </c>
    </row>
    <row r="13" spans="2:16" ht="18" thickBot="1" x14ac:dyDescent="0.3">
      <c r="B13" s="23" t="s">
        <v>10</v>
      </c>
      <c r="C13" s="5"/>
      <c r="D13" s="62" t="s">
        <v>11</v>
      </c>
      <c r="E13" s="6"/>
      <c r="F13" s="6"/>
      <c r="G13" s="6"/>
      <c r="H13" s="6"/>
      <c r="I13" s="6"/>
      <c r="J13" s="6"/>
      <c r="K13" s="6"/>
      <c r="L13" s="126"/>
      <c r="M13" s="131"/>
    </row>
    <row r="14" spans="2:16" x14ac:dyDescent="0.25">
      <c r="B14" s="42" t="s">
        <v>20</v>
      </c>
      <c r="C14" s="43" t="s">
        <v>21</v>
      </c>
      <c r="D14" s="66">
        <v>593.29999999999995</v>
      </c>
      <c r="E14" s="84"/>
      <c r="F14" s="8"/>
      <c r="G14" s="8"/>
      <c r="H14" s="8"/>
      <c r="I14" s="8"/>
      <c r="J14" s="8" t="s">
        <v>12</v>
      </c>
      <c r="K14" s="8"/>
      <c r="L14" s="122">
        <f>+(D14*E14)*2</f>
        <v>0</v>
      </c>
      <c r="M14" s="129">
        <f>+L14*1.21</f>
        <v>0</v>
      </c>
    </row>
    <row r="15" spans="2:16" x14ac:dyDescent="0.25">
      <c r="B15" s="110" t="s">
        <v>54</v>
      </c>
      <c r="C15" s="111"/>
      <c r="D15" s="65">
        <v>10</v>
      </c>
      <c r="E15" s="83"/>
      <c r="F15" s="13"/>
      <c r="G15" s="61" t="s">
        <v>12</v>
      </c>
      <c r="H15" s="13"/>
      <c r="I15" s="13"/>
      <c r="J15" s="13"/>
      <c r="K15" s="13"/>
      <c r="L15" s="122">
        <f>+(D15*E15)*52</f>
        <v>0</v>
      </c>
      <c r="M15" s="129">
        <f>+L15*1.21</f>
        <v>0</v>
      </c>
    </row>
    <row r="16" spans="2:16" ht="15.75" thickBot="1" x14ac:dyDescent="0.3">
      <c r="B16" s="23" t="s">
        <v>16</v>
      </c>
      <c r="C16" s="5"/>
      <c r="D16" s="11" t="s">
        <v>6</v>
      </c>
      <c r="E16" s="6"/>
      <c r="F16" s="6"/>
      <c r="G16" s="6"/>
      <c r="H16" s="6"/>
      <c r="I16" s="6"/>
      <c r="J16" s="6"/>
      <c r="K16" s="6"/>
      <c r="L16" s="126"/>
      <c r="M16" s="131"/>
      <c r="O16" s="67"/>
      <c r="P16" s="67"/>
    </row>
    <row r="17" spans="2:13" ht="17.25" x14ac:dyDescent="0.25">
      <c r="B17" s="109" t="s">
        <v>50</v>
      </c>
      <c r="C17" s="50" t="s">
        <v>35</v>
      </c>
      <c r="D17" s="52">
        <v>1</v>
      </c>
      <c r="E17" s="81"/>
      <c r="F17" s="52"/>
      <c r="G17" s="52"/>
      <c r="H17" s="138" t="s">
        <v>12</v>
      </c>
      <c r="I17" s="51"/>
      <c r="J17" s="51"/>
      <c r="K17" s="51"/>
      <c r="L17" s="122">
        <f>+(D17*E17)*104</f>
        <v>0</v>
      </c>
      <c r="M17" s="129">
        <f>+L17*1.215</f>
        <v>0</v>
      </c>
    </row>
    <row r="18" spans="2:13" x14ac:dyDescent="0.25">
      <c r="B18" s="24" t="s">
        <v>17</v>
      </c>
      <c r="C18" s="9"/>
      <c r="D18" s="10">
        <v>2</v>
      </c>
      <c r="E18" s="82"/>
      <c r="F18" s="10"/>
      <c r="G18" s="10"/>
      <c r="H18" s="10"/>
      <c r="I18" s="78" t="s">
        <v>12</v>
      </c>
      <c r="J18" s="10"/>
      <c r="K18" s="10"/>
      <c r="L18" s="122">
        <f>+(D18*E18)*12</f>
        <v>0</v>
      </c>
      <c r="M18" s="129">
        <f>+L18*1.21</f>
        <v>0</v>
      </c>
    </row>
    <row r="19" spans="2:13" ht="15.75" thickBot="1" x14ac:dyDescent="0.3">
      <c r="B19" s="25" t="s">
        <v>5</v>
      </c>
      <c r="C19" s="12"/>
      <c r="D19" s="11" t="s">
        <v>6</v>
      </c>
      <c r="E19" s="11"/>
      <c r="F19" s="11"/>
      <c r="G19" s="11"/>
      <c r="H19" s="11"/>
      <c r="I19" s="11"/>
      <c r="J19" s="11"/>
      <c r="K19" s="11"/>
      <c r="L19" s="127"/>
      <c r="M19" s="132"/>
    </row>
    <row r="20" spans="2:13" ht="30.75" customHeight="1" x14ac:dyDescent="0.25">
      <c r="B20" s="27" t="s">
        <v>27</v>
      </c>
      <c r="C20" s="9"/>
      <c r="D20" s="34">
        <v>2</v>
      </c>
      <c r="E20" s="82"/>
      <c r="F20" s="10"/>
      <c r="G20" s="10"/>
      <c r="H20" s="35"/>
      <c r="I20" s="69" t="s">
        <v>12</v>
      </c>
      <c r="J20" s="10"/>
      <c r="K20" s="10"/>
      <c r="L20" s="122">
        <f>+(D20*E20)*12</f>
        <v>0</v>
      </c>
      <c r="M20" s="129">
        <f>+L20*1.21</f>
        <v>0</v>
      </c>
    </row>
    <row r="21" spans="2:13" ht="15" customHeight="1" x14ac:dyDescent="0.25">
      <c r="B21" s="27" t="s">
        <v>51</v>
      </c>
      <c r="C21" s="9"/>
      <c r="D21" s="34">
        <v>2</v>
      </c>
      <c r="E21" s="82"/>
      <c r="F21" s="10"/>
      <c r="G21" s="10"/>
      <c r="H21" s="10"/>
      <c r="I21" s="10"/>
      <c r="J21" s="10"/>
      <c r="K21" s="69" t="s">
        <v>12</v>
      </c>
      <c r="L21" s="122">
        <f>+(D21*E21)</f>
        <v>0</v>
      </c>
      <c r="M21" s="129">
        <f>+L21*1.21</f>
        <v>0</v>
      </c>
    </row>
    <row r="22" spans="2:13" ht="15.75" thickBot="1" x14ac:dyDescent="0.3">
      <c r="B22" s="28" t="s">
        <v>52</v>
      </c>
      <c r="C22" s="5"/>
      <c r="D22" s="11" t="s">
        <v>6</v>
      </c>
      <c r="E22" s="6"/>
      <c r="F22" s="6"/>
      <c r="G22" s="6"/>
      <c r="H22" s="6"/>
      <c r="I22" s="6"/>
      <c r="J22" s="6"/>
      <c r="K22" s="6"/>
      <c r="L22" s="126"/>
      <c r="M22" s="131"/>
    </row>
    <row r="23" spans="2:13" ht="30" x14ac:dyDescent="0.25">
      <c r="B23" s="26" t="s">
        <v>64</v>
      </c>
      <c r="C23" s="7"/>
      <c r="D23" s="8">
        <v>10</v>
      </c>
      <c r="E23" s="84"/>
      <c r="F23" s="8"/>
      <c r="G23" s="8"/>
      <c r="H23" s="8"/>
      <c r="I23" s="8"/>
      <c r="J23" s="8" t="s">
        <v>12</v>
      </c>
      <c r="K23" s="8"/>
      <c r="L23" s="122">
        <f>+(D23*E23)*2</f>
        <v>0</v>
      </c>
      <c r="M23" s="129">
        <f>L23*1.21</f>
        <v>0</v>
      </c>
    </row>
    <row r="24" spans="2:13" x14ac:dyDescent="0.25">
      <c r="B24" s="27" t="s">
        <v>7</v>
      </c>
      <c r="C24" s="9"/>
      <c r="D24" s="10">
        <v>4</v>
      </c>
      <c r="E24" s="82"/>
      <c r="F24" s="10"/>
      <c r="G24" s="10"/>
      <c r="H24" s="10"/>
      <c r="I24" s="10"/>
      <c r="J24" s="139" t="s">
        <v>12</v>
      </c>
      <c r="K24" s="10"/>
      <c r="L24" s="122">
        <f>+(D24*E24)*2</f>
        <v>0</v>
      </c>
      <c r="M24" s="129">
        <f t="shared" ref="M24:M32" si="1">L24*1.21</f>
        <v>0</v>
      </c>
    </row>
    <row r="25" spans="2:13" x14ac:dyDescent="0.25">
      <c r="B25" s="27" t="s">
        <v>14</v>
      </c>
      <c r="C25" s="9"/>
      <c r="D25" s="10">
        <v>44</v>
      </c>
      <c r="E25" s="82"/>
      <c r="F25" s="10"/>
      <c r="G25" s="10"/>
      <c r="H25" s="10"/>
      <c r="I25" s="10"/>
      <c r="J25" s="10"/>
      <c r="K25" s="10" t="s">
        <v>12</v>
      </c>
      <c r="L25" s="122">
        <f>+(D25*E25)</f>
        <v>0</v>
      </c>
      <c r="M25" s="129">
        <f t="shared" si="1"/>
        <v>0</v>
      </c>
    </row>
    <row r="26" spans="2:13" x14ac:dyDescent="0.25">
      <c r="B26" s="27" t="s">
        <v>15</v>
      </c>
      <c r="C26" s="9"/>
      <c r="D26" s="10">
        <v>32</v>
      </c>
      <c r="E26" s="82"/>
      <c r="F26" s="10"/>
      <c r="G26" s="10"/>
      <c r="H26" s="10"/>
      <c r="I26" s="10"/>
      <c r="J26" s="10"/>
      <c r="K26" s="10" t="s">
        <v>12</v>
      </c>
      <c r="L26" s="122">
        <f>+(D26*E26)</f>
        <v>0</v>
      </c>
      <c r="M26" s="129">
        <f t="shared" si="1"/>
        <v>0</v>
      </c>
    </row>
    <row r="27" spans="2:13" ht="15" customHeight="1" x14ac:dyDescent="0.25">
      <c r="B27" s="27" t="s">
        <v>13</v>
      </c>
      <c r="C27" s="9"/>
      <c r="D27" s="10">
        <v>16</v>
      </c>
      <c r="E27" s="82"/>
      <c r="F27" s="10"/>
      <c r="G27" s="10"/>
      <c r="H27" s="10"/>
      <c r="I27" s="139" t="s">
        <v>12</v>
      </c>
      <c r="J27" s="10"/>
      <c r="K27" s="69"/>
      <c r="L27" s="122">
        <f>+(D27*E27)*12</f>
        <v>0</v>
      </c>
      <c r="M27" s="129">
        <f t="shared" si="1"/>
        <v>0</v>
      </c>
    </row>
    <row r="28" spans="2:13" x14ac:dyDescent="0.25">
      <c r="B28" s="27" t="s">
        <v>53</v>
      </c>
      <c r="C28" s="9"/>
      <c r="D28" s="10">
        <v>8</v>
      </c>
      <c r="E28" s="84"/>
      <c r="F28" s="8"/>
      <c r="G28" s="8"/>
      <c r="H28" s="112"/>
      <c r="I28" s="121" t="s">
        <v>12</v>
      </c>
      <c r="J28" s="8"/>
      <c r="K28" s="8"/>
      <c r="L28" s="122">
        <f>+(D28*E28)*12</f>
        <v>0</v>
      </c>
      <c r="M28" s="129">
        <f t="shared" si="1"/>
        <v>0</v>
      </c>
    </row>
    <row r="29" spans="2:13" ht="30" x14ac:dyDescent="0.25">
      <c r="B29" s="29" t="s">
        <v>9</v>
      </c>
      <c r="C29" s="55" t="s">
        <v>31</v>
      </c>
      <c r="D29" s="8">
        <v>8</v>
      </c>
      <c r="E29" s="84"/>
      <c r="F29" s="8"/>
      <c r="G29" s="8"/>
      <c r="H29" s="8"/>
      <c r="I29" s="8"/>
      <c r="J29" s="73" t="s">
        <v>12</v>
      </c>
      <c r="K29" s="8"/>
      <c r="L29" s="122">
        <f>+(D29*E29)*2</f>
        <v>0</v>
      </c>
      <c r="M29" s="129">
        <f t="shared" si="1"/>
        <v>0</v>
      </c>
    </row>
    <row r="30" spans="2:13" ht="30" x14ac:dyDescent="0.25">
      <c r="B30" s="27" t="s">
        <v>58</v>
      </c>
      <c r="C30" s="57" t="s">
        <v>33</v>
      </c>
      <c r="D30" s="10">
        <v>1</v>
      </c>
      <c r="E30" s="84"/>
      <c r="F30" s="8"/>
      <c r="G30" s="8"/>
      <c r="H30" s="8"/>
      <c r="I30" s="121" t="s">
        <v>12</v>
      </c>
      <c r="J30" s="73"/>
      <c r="K30" s="8"/>
      <c r="L30" s="122">
        <f>D30*E30*12</f>
        <v>0</v>
      </c>
      <c r="M30" s="129">
        <f t="shared" si="1"/>
        <v>0</v>
      </c>
    </row>
    <row r="31" spans="2:13" ht="17.25" x14ac:dyDescent="0.25">
      <c r="B31" s="27" t="s">
        <v>29</v>
      </c>
      <c r="C31" s="56" t="s">
        <v>30</v>
      </c>
      <c r="D31" s="10">
        <v>2</v>
      </c>
      <c r="E31" s="82"/>
      <c r="F31" s="10"/>
      <c r="G31" s="10" t="s">
        <v>12</v>
      </c>
      <c r="H31" s="10"/>
      <c r="I31" s="10"/>
      <c r="J31" s="10"/>
      <c r="K31" s="10"/>
      <c r="L31" s="122">
        <f>+(D31*E31)*52</f>
        <v>0</v>
      </c>
      <c r="M31" s="129">
        <f t="shared" si="1"/>
        <v>0</v>
      </c>
    </row>
    <row r="32" spans="2:13" ht="30" x14ac:dyDescent="0.25">
      <c r="B32" s="27" t="s">
        <v>67</v>
      </c>
      <c r="C32" s="140" t="s">
        <v>68</v>
      </c>
      <c r="D32" s="13">
        <v>1</v>
      </c>
      <c r="E32" s="83"/>
      <c r="F32" s="13"/>
      <c r="G32" s="147" t="s">
        <v>12</v>
      </c>
      <c r="H32" s="13"/>
      <c r="I32" s="13"/>
      <c r="J32" s="13"/>
      <c r="K32" s="13"/>
      <c r="L32" s="125">
        <f>D32*E32*52</f>
        <v>0</v>
      </c>
      <c r="M32" s="129">
        <f t="shared" si="1"/>
        <v>0</v>
      </c>
    </row>
    <row r="33" spans="2:13" ht="15.75" thickBot="1" x14ac:dyDescent="0.3">
      <c r="B33" s="28" t="s">
        <v>62</v>
      </c>
      <c r="C33" s="5"/>
      <c r="D33" s="11" t="s">
        <v>6</v>
      </c>
      <c r="E33" s="6"/>
      <c r="F33" s="6"/>
      <c r="G33" s="6"/>
      <c r="H33" s="6"/>
      <c r="I33" s="6"/>
      <c r="J33" s="6"/>
      <c r="K33" s="6"/>
      <c r="L33" s="126"/>
      <c r="M33" s="131"/>
    </row>
    <row r="34" spans="2:13" ht="30.75" customHeight="1" x14ac:dyDescent="0.25">
      <c r="B34" s="113" t="s">
        <v>55</v>
      </c>
      <c r="C34" s="114"/>
      <c r="D34" s="74">
        <v>1</v>
      </c>
      <c r="E34" s="81"/>
      <c r="F34" s="74"/>
      <c r="G34" s="141" t="s">
        <v>12</v>
      </c>
      <c r="H34" s="75"/>
      <c r="I34" s="75"/>
      <c r="J34" s="76"/>
      <c r="K34" s="77"/>
      <c r="L34" s="128">
        <f>+(D34*E34)*52</f>
        <v>0</v>
      </c>
      <c r="M34" s="142">
        <f>+L34*1.21</f>
        <v>0</v>
      </c>
    </row>
    <row r="35" spans="2:13" ht="21" customHeight="1" x14ac:dyDescent="0.25">
      <c r="B35" s="71" t="s">
        <v>32</v>
      </c>
      <c r="C35" s="72"/>
      <c r="D35" s="10">
        <v>9</v>
      </c>
      <c r="E35" s="82"/>
      <c r="F35" s="10"/>
      <c r="G35" s="10"/>
      <c r="H35" s="44"/>
      <c r="I35" s="44"/>
      <c r="J35" s="53"/>
      <c r="K35" s="69" t="s">
        <v>12</v>
      </c>
      <c r="L35" s="122">
        <f>+(D35*E35)</f>
        <v>0</v>
      </c>
      <c r="M35" s="143">
        <f t="shared" ref="M35:M36" si="2">+L35*1.21</f>
        <v>0</v>
      </c>
    </row>
    <row r="36" spans="2:13" ht="15.75" thickBot="1" x14ac:dyDescent="0.3">
      <c r="B36" s="58" t="s">
        <v>34</v>
      </c>
      <c r="C36" s="59"/>
      <c r="D36" s="13">
        <v>1</v>
      </c>
      <c r="E36" s="83"/>
      <c r="F36" s="13"/>
      <c r="G36" s="13"/>
      <c r="H36" s="60"/>
      <c r="I36" s="70" t="s">
        <v>12</v>
      </c>
      <c r="J36" s="13"/>
      <c r="K36" s="13"/>
      <c r="L36" s="122">
        <f>+(D36*E36)*12</f>
        <v>0</v>
      </c>
      <c r="M36" s="129">
        <f t="shared" si="2"/>
        <v>0</v>
      </c>
    </row>
    <row r="37" spans="2:13" x14ac:dyDescent="0.25">
      <c r="B37" s="14" t="s">
        <v>57</v>
      </c>
      <c r="C37" s="15"/>
      <c r="D37" s="15"/>
      <c r="E37" s="79"/>
      <c r="F37" s="16"/>
      <c r="G37" s="16"/>
      <c r="H37" s="16"/>
      <c r="I37" s="16"/>
      <c r="J37" s="17"/>
      <c r="K37" s="17"/>
      <c r="L37" s="133">
        <f>SUM(L5:L36)</f>
        <v>0</v>
      </c>
      <c r="M37" s="135">
        <f>SUM(M5:M36)</f>
        <v>0</v>
      </c>
    </row>
    <row r="38" spans="2:13" ht="20.25" customHeight="1" thickBot="1" x14ac:dyDescent="0.3">
      <c r="B38" s="115" t="s">
        <v>56</v>
      </c>
      <c r="C38" s="116"/>
      <c r="D38" s="116"/>
      <c r="E38" s="116"/>
      <c r="F38" s="116"/>
      <c r="G38" s="116"/>
      <c r="H38" s="116"/>
      <c r="I38" s="68"/>
      <c r="J38" s="18"/>
      <c r="K38" s="18"/>
      <c r="L38" s="134">
        <f>L37/12</f>
        <v>0</v>
      </c>
      <c r="M38" s="136">
        <f>M37/12</f>
        <v>0</v>
      </c>
    </row>
    <row r="39" spans="2:13" ht="15.75" thickBot="1" x14ac:dyDescent="0.3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2:13" x14ac:dyDescent="0.25">
      <c r="B40" s="41" t="s">
        <v>8</v>
      </c>
      <c r="C40" s="36"/>
      <c r="D40" s="120" t="s">
        <v>59</v>
      </c>
      <c r="E40" s="37"/>
      <c r="F40" s="38"/>
      <c r="G40" s="38"/>
      <c r="H40" s="38"/>
      <c r="I40" s="38"/>
      <c r="J40" s="38"/>
      <c r="K40" s="38"/>
      <c r="L40" s="39"/>
      <c r="M40" s="40"/>
    </row>
    <row r="41" spans="2:13" ht="47.25" x14ac:dyDescent="0.25">
      <c r="B41" s="93" t="s">
        <v>60</v>
      </c>
      <c r="C41" s="90"/>
      <c r="D41" s="118">
        <v>1</v>
      </c>
      <c r="E41" s="91"/>
      <c r="F41" s="92"/>
      <c r="G41" s="92"/>
      <c r="H41" s="92"/>
      <c r="I41" s="92"/>
      <c r="J41" s="92"/>
      <c r="K41" s="92"/>
      <c r="L41" s="97"/>
      <c r="M41" s="99"/>
    </row>
    <row r="42" spans="2:13" ht="33" thickBot="1" x14ac:dyDescent="0.3">
      <c r="B42" s="94" t="s">
        <v>61</v>
      </c>
      <c r="C42" s="95"/>
      <c r="D42" s="119">
        <v>1</v>
      </c>
      <c r="E42" s="144"/>
      <c r="F42" s="96"/>
      <c r="G42" s="96"/>
      <c r="H42" s="96"/>
      <c r="I42" s="96"/>
      <c r="J42" s="96"/>
      <c r="K42" s="96"/>
      <c r="L42" s="98"/>
      <c r="M42" s="100"/>
    </row>
  </sheetData>
  <sheetProtection sheet="1" objects="1" scenarios="1"/>
  <mergeCells count="2">
    <mergeCell ref="B3:M3"/>
    <mergeCell ref="B1:M1"/>
  </mergeCells>
  <pageMargins left="0.23622047244094491" right="0.23622047244094491" top="0.74803149606299213" bottom="0.7480314960629921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2024-09-26T13:53:54Z</dcterms:modified>
</cp:coreProperties>
</file>